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8800" windowHeight="11436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Print_Titles" localSheetId="0">Лист1!$4:$5</definedName>
    <definedName name="_xlnm.Print_Area" localSheetId="0">Лист1!$A$1:$F$63</definedName>
  </definedNames>
  <calcPr calcId="162913"/>
</workbook>
</file>

<file path=xl/calcChain.xml><?xml version="1.0" encoding="utf-8"?>
<calcChain xmlns="http://schemas.openxmlformats.org/spreadsheetml/2006/main">
  <c r="C44" i="1" l="1"/>
  <c r="C31" i="1"/>
  <c r="D9" i="1" l="1"/>
  <c r="D10" i="1"/>
  <c r="D13" i="1"/>
  <c r="D14" i="1"/>
  <c r="D16" i="1"/>
  <c r="D18" i="1"/>
  <c r="D20" i="1"/>
  <c r="D22" i="1"/>
  <c r="D23" i="1"/>
  <c r="D24" i="1"/>
  <c r="D26" i="1"/>
  <c r="D27" i="1"/>
  <c r="D28" i="1"/>
  <c r="D32" i="1"/>
  <c r="D33" i="1"/>
  <c r="D34" i="1"/>
  <c r="D35" i="1"/>
  <c r="D36" i="1"/>
  <c r="D37" i="1"/>
  <c r="D38" i="1"/>
  <c r="D40" i="1"/>
  <c r="D41" i="1"/>
  <c r="D42" i="1"/>
  <c r="D43" i="1"/>
  <c r="D45" i="1"/>
  <c r="D46" i="1"/>
  <c r="D47" i="1"/>
  <c r="D48" i="1"/>
  <c r="D49" i="1"/>
  <c r="D54" i="1"/>
  <c r="D55" i="1"/>
  <c r="D56" i="1"/>
  <c r="D57" i="1"/>
  <c r="D58" i="1"/>
  <c r="D59" i="1"/>
  <c r="D60" i="1"/>
  <c r="D61" i="1"/>
  <c r="D62" i="1"/>
  <c r="C53" i="1"/>
  <c r="B53" i="1"/>
  <c r="B52" i="1" s="1"/>
  <c r="B51" i="1" s="1"/>
  <c r="B31" i="1"/>
  <c r="B44" i="1"/>
  <c r="C39" i="1"/>
  <c r="B39" i="1"/>
  <c r="C25" i="1"/>
  <c r="B25" i="1"/>
  <c r="C21" i="1"/>
  <c r="C19" i="1" s="1"/>
  <c r="B21" i="1"/>
  <c r="B19" i="1" s="1"/>
  <c r="C15" i="1"/>
  <c r="B15" i="1"/>
  <c r="C8" i="1"/>
  <c r="B8" i="1"/>
  <c r="C12" i="1"/>
  <c r="B12" i="1"/>
  <c r="D53" i="1" l="1"/>
  <c r="D31" i="1"/>
  <c r="C52" i="1"/>
  <c r="C51" i="1" s="1"/>
  <c r="D12" i="1"/>
  <c r="D25" i="1"/>
  <c r="B11" i="1"/>
  <c r="D51" i="1"/>
  <c r="D21" i="1"/>
  <c r="D8" i="1"/>
  <c r="C11" i="1"/>
  <c r="C7" i="1" s="1"/>
  <c r="B30" i="1"/>
  <c r="D15" i="1"/>
  <c r="B7" i="1"/>
  <c r="C30" i="1"/>
  <c r="C6" i="1" s="1"/>
  <c r="D44" i="1"/>
  <c r="D19" i="1"/>
  <c r="D39" i="1"/>
  <c r="D52" i="1"/>
  <c r="D30" i="1" l="1"/>
  <c r="B6" i="1"/>
  <c r="B63" i="1" s="1"/>
  <c r="D7" i="1"/>
  <c r="D11" i="1"/>
  <c r="D6" i="1" l="1"/>
  <c r="C63" i="1"/>
  <c r="E6" i="1" s="1"/>
  <c r="E10" i="1" l="1"/>
  <c r="E14" i="1"/>
  <c r="E18" i="1"/>
  <c r="E22" i="1"/>
  <c r="E26" i="1"/>
  <c r="E34" i="1"/>
  <c r="E38" i="1"/>
  <c r="E42" i="1"/>
  <c r="E46" i="1"/>
  <c r="E50" i="1"/>
  <c r="E54" i="1"/>
  <c r="E62" i="1"/>
  <c r="E23" i="1"/>
  <c r="E27" i="1"/>
  <c r="E31" i="1"/>
  <c r="E35" i="1"/>
  <c r="E43" i="1"/>
  <c r="E47" i="1"/>
  <c r="E55" i="1"/>
  <c r="E59" i="1"/>
  <c r="E63" i="1"/>
  <c r="E16" i="1"/>
  <c r="E20" i="1"/>
  <c r="E24" i="1"/>
  <c r="E28" i="1"/>
  <c r="E32" i="1"/>
  <c r="E36" i="1"/>
  <c r="E40" i="1"/>
  <c r="E48" i="1"/>
  <c r="E56" i="1"/>
  <c r="E60" i="1"/>
  <c r="E9" i="1"/>
  <c r="E13" i="1"/>
  <c r="E17" i="1"/>
  <c r="E29" i="1"/>
  <c r="E33" i="1"/>
  <c r="E37" i="1"/>
  <c r="E41" i="1"/>
  <c r="E45" i="1"/>
  <c r="E49" i="1"/>
  <c r="E57" i="1"/>
  <c r="E61" i="1"/>
  <c r="E58" i="1"/>
  <c r="D63" i="1"/>
  <c r="E51" i="1"/>
  <c r="E21" i="1"/>
  <c r="E12" i="1"/>
  <c r="E39" i="1"/>
  <c r="E8" i="1"/>
  <c r="E19" i="1"/>
  <c r="E53" i="1"/>
  <c r="E15" i="1"/>
  <c r="E44" i="1"/>
  <c r="E25" i="1"/>
  <c r="E52" i="1"/>
  <c r="E30" i="1"/>
  <c r="E7" i="1"/>
  <c r="E11" i="1"/>
</calcChain>
</file>

<file path=xl/sharedStrings.xml><?xml version="1.0" encoding="utf-8"?>
<sst xmlns="http://schemas.openxmlformats.org/spreadsheetml/2006/main" count="66" uniqueCount="66">
  <si>
    <t>НАЛОГ НА ПРИБЫЛЬ, ДОХОДЫ</t>
  </si>
  <si>
    <t>Налог на прибыль организаций</t>
  </si>
  <si>
    <t>Налог на доходы физических лиц</t>
  </si>
  <si>
    <t>НАЛОГИ НА ТОВАРЫ (РАБОТЫ, УСЛУГИ), РЕАЛИЗУЕМЫЕ НА ТЕРРИТОРИИ РФ</t>
  </si>
  <si>
    <t>НАЛОГИ НА СОВОКУПНЫЙ ДОХОД</t>
  </si>
  <si>
    <t>Единый сельхозяйственный налог</t>
  </si>
  <si>
    <t>НАЛОГИ НА ИМУЩЕСТВО</t>
  </si>
  <si>
    <t>Налог на имущество организаций</t>
  </si>
  <si>
    <t>Транспортный налог</t>
  </si>
  <si>
    <t>Налог на игорный бизнес</t>
  </si>
  <si>
    <t>НАЛОГИ, СБОРЫ И РЕГУЛЯРНЫЕ ПЛАТЕЖИ ЗА ПОЛЬЗОВАНИЕ ПРИРОДНЫМИ РЕСУРСАМИ</t>
  </si>
  <si>
    <t>Налог на добычу полезных ископаемых</t>
  </si>
  <si>
    <t>ЗАДОЛЖЕННОСТЬ И ПЕРЕРАСЧЕТЫ ПО ОТМЕНЕННЫМ НАЛОГАМ, СБОРАМ И ИНЫМ ОБЯЗАТЕЛЬНЫМ ПЛАТЕЖАМ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</si>
  <si>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</si>
  <si>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</si>
  <si>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</si>
  <si>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ШТРАФЫ, САНКЦИИ, ВОЗМЕЩЕНИЕ УЩЕРБА</t>
  </si>
  <si>
    <t>ПРОЧИЕ НЕНАЛОГОВЫЕ ДОХОДЫ</t>
  </si>
  <si>
    <t>БЕЗВОЗМЕЗДНЫЕ ПОСТУПЛЕНИЯ</t>
  </si>
  <si>
    <t>Иные межбюджетные трансферты</t>
  </si>
  <si>
    <t>АДМИНИСТРАТИВНЫЕ ПЛАТЕЖИ И СБОРЫ</t>
  </si>
  <si>
    <t>НАЛОГОВЫЕ ДОХОДЫ</t>
  </si>
  <si>
    <t>НЕНАЛОГОВЫЕ ДОХОДЫ</t>
  </si>
  <si>
    <t>Приложение 1</t>
  </si>
  <si>
    <t>Платежи при пользовании недрами</t>
  </si>
  <si>
    <t>НАЛОГОВЫЕ И НЕНАЛОГОВЫЕ ДОХОДЫ</t>
  </si>
  <si>
    <t>Транспортный налог с организаций</t>
  </si>
  <si>
    <t>Транспортный налог с физических лиц</t>
  </si>
  <si>
    <t>Плата за использование лесов</t>
  </si>
  <si>
    <t>ГОСУДАРСТВЕННАЯ ПОШЛИНА</t>
  </si>
  <si>
    <t>Сборы за пользование объектами животного мира и за пользование объектами водных биологических ресурсов</t>
  </si>
  <si>
    <t>Дотации на выравнивание бюджетной обеспеченности</t>
  </si>
  <si>
    <t>Доходы в виде прибыли, приходящейся на доли в уставных (складочных) капиталах хозяйственных товариществ и обществ, или дивиденды по акциям, принадлежащим субъектам РФ</t>
  </si>
  <si>
    <t>Дотации бюджетам субъектов РФ на частичную компенсацию дополнительных расходов на повышение оплаты труда работников бюджетной сферы и иные цели</t>
  </si>
  <si>
    <t>Безвозмездные поступления от государственных (муниципальных) организаций</t>
  </si>
  <si>
    <t>В С Е Г О</t>
  </si>
  <si>
    <t>ДОХОДЫ ОТ ПРОДАЖИ МАТЕРИАЛЬНЫХ И НЕМАТЕРИАЛЬНЫХ АКТИВОВ</t>
  </si>
  <si>
    <t>Наименование</t>
  </si>
  <si>
    <t>Налог, взимаемый в связи с применением упрощенной системы налогообложения</t>
  </si>
  <si>
    <t>Дотации бюджетам бюджетной системы Российской Федерации</t>
  </si>
  <si>
    <t>Доходы бюджетов бюджетной системы РФ от возврата бюджетами бюджетной системы РФ и организациями остатков субсидий, субвенций и иных межбюджетных трансфертов, имеющих целевое назначение, прошлых лет</t>
  </si>
  <si>
    <t>Субсидии бюджетам бюджетной системы РФ (межбюджетные субсидии)</t>
  </si>
  <si>
    <t xml:space="preserve">Акцизы по подакцизным товарам (продукции), производимым на территории РФ, в том числе: </t>
  </si>
  <si>
    <t>акцизы на  алкогольную продукцию</t>
  </si>
  <si>
    <t>доходы от уплаты акцизов на нефтепродукты</t>
  </si>
  <si>
    <t>Субвенции бюджетам бюджетной 
системы РФ</t>
  </si>
  <si>
    <t>Доходы от сдачи в аренду имущества, находящегося в оперативном управлении органов государственной власти субъектов РФ и созданных ими учреждений (за исключением имущества бюджетных и автономных учреждений субъектов РФ)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</si>
  <si>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субъектов РФ (за исключением земельных участков бюджетных и автономных учреждений субъектов РФ)</t>
  </si>
  <si>
    <t>Доходы от сдачи в аренду имущества, составляющего казну субъекта РФ (за исключением земельных участков)</t>
  </si>
  <si>
    <t>Доходы от перечисления части прибыли, остающейся после уплаты налогов и иных обязательных платежей государственных унитарных предприятий субъектов РФ</t>
  </si>
  <si>
    <t>Прочие поступления от использования имущества, находящегося в собственности субъектов РФ (за исключением имущества бюджетных и автономных учреждений субъектов РФ, а также имущества государственных унитарных предприятий субъектов РФ, в том числе казенных)</t>
  </si>
  <si>
    <t>Доходы от продажи земельных участков, находящихся в собственности субъектов РФ (за исключением земельных участков бюджетных и автономных учреждений субъектов РФ)</t>
  </si>
  <si>
    <t>Доходы от реализации имущества, находящегося в оперативном управлении учреждений, находящихся в ведении органов государственной власти субъектов РФ (за исключением имущества бюджетных и автономных учреждений субъектов РФ), в части реализации материальных запасов по указанному имуществу</t>
  </si>
  <si>
    <t>Удельный вес в общем объеме доходов, 
%</t>
  </si>
  <si>
    <t>Процент исполне-ния, 
%</t>
  </si>
  <si>
    <t>Безвозмездные поступления от других бюджетов бюджетной системы РФ</t>
  </si>
  <si>
    <t>Возврат остатков субсидий, субвенций и иных межбюджетных трансфертов, имеющих целевое назначение, 
прошлых лет</t>
  </si>
  <si>
    <t>Налог на профессиональный доход</t>
  </si>
  <si>
    <t>ДОХОДЫ ОТ ИСПОЛЬЗОВАНИЯ ИМУЩЕСТВА, НАХОДЯЩЕГОСЯ В ГОСУДАРСТВЕННОЙ И МУНИЦИ-ПАЛЬНОЙ СОБСТВЕННОСТИ</t>
  </si>
  <si>
    <t>Исполнение доходной части областного бюджета за 1 квартал 2022 года</t>
  </si>
  <si>
    <t>Прогноз доходов 
на 2022 год,
тыс. рублей</t>
  </si>
  <si>
    <t>Кассовое исполнение
за 1 квартал 2022 года,
тыс. рублей</t>
  </si>
  <si>
    <t>Темп роста 
к 1 кварталу 2021 года, 
%</t>
  </si>
  <si>
    <t>Доходы от размещения средств бюджетов</t>
  </si>
  <si>
    <t>Безвозмездные поступления от негосударственных организаций</t>
  </si>
  <si>
    <t>Доходы от реализации имущества, находящегося в собственности субъектов Российской Федерации (за исключением движимого имущества бюджетных и автономных учреждений субъектов Российской Федерации, а также имущества государственных унитарных предприятий субъектов Российской Федерации, в том числе казенных), в части реализации основных средств по указанному имуществу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</si>
</sst>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6" x14ac:knownFonts="1"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Arial Cyr"/>
      <charset val="204"/>
    </font>
    <font>
      <b/>
      <sz val="9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color theme="0"/>
      <name val="Arial Cyr"/>
      <charset val="204"/>
    </font>
    <font>
      <sz val="8"/>
      <color rgb="FF000000"/>
      <name val="Arial"/>
      <family val="2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" fontId="9" fillId="0" borderId="3">
      <alignment horizontal="right"/>
    </xf>
  </cellStyleXfs>
  <cellXfs count="41">
    <xf numFmtId="0" fontId="0" fillId="0" borderId="0" xfId="0"/>
    <xf numFmtId="0" fontId="3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8" fillId="0" borderId="0" xfId="0" applyFont="1"/>
    <xf numFmtId="164" fontId="8" fillId="0" borderId="0" xfId="0" applyNumberFormat="1" applyFont="1"/>
    <xf numFmtId="0" fontId="0" fillId="0" borderId="0" xfId="0" applyFont="1"/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164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0" fillId="0" borderId="0" xfId="0" applyBorder="1"/>
    <xf numFmtId="164" fontId="4" fillId="0" borderId="0" xfId="0" applyNumberFormat="1" applyFont="1" applyFill="1" applyAlignment="1"/>
    <xf numFmtId="0" fontId="2" fillId="0" borderId="0" xfId="0" applyFont="1" applyAlignment="1"/>
    <xf numFmtId="165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165" fontId="10" fillId="0" borderId="1" xfId="0" applyNumberFormat="1" applyFont="1" applyFill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165" fontId="11" fillId="0" borderId="1" xfId="0" applyNumberFormat="1" applyFont="1" applyBorder="1" applyAlignment="1">
      <alignment horizontal="center" vertical="center"/>
    </xf>
    <xf numFmtId="165" fontId="11" fillId="0" borderId="1" xfId="0" applyNumberFormat="1" applyFont="1" applyFill="1" applyBorder="1" applyAlignment="1">
      <alignment horizontal="center" vertical="center"/>
    </xf>
    <xf numFmtId="165" fontId="10" fillId="0" borderId="1" xfId="0" applyNumberFormat="1" applyFont="1" applyFill="1" applyBorder="1" applyAlignment="1">
      <alignment horizontal="center" vertical="center" wrapText="1"/>
    </xf>
    <xf numFmtId="165" fontId="11" fillId="0" borderId="1" xfId="0" applyNumberFormat="1" applyFont="1" applyFill="1" applyBorder="1" applyAlignment="1">
      <alignment horizontal="center" vertical="center" wrapText="1"/>
    </xf>
    <xf numFmtId="165" fontId="12" fillId="0" borderId="1" xfId="0" applyNumberFormat="1" applyFont="1" applyFill="1" applyBorder="1" applyAlignment="1">
      <alignment horizontal="center" vertical="center"/>
    </xf>
    <xf numFmtId="165" fontId="13" fillId="0" borderId="1" xfId="0" applyNumberFormat="1" applyFont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 shrinkToFit="1"/>
    </xf>
    <xf numFmtId="165" fontId="15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</cellXfs>
  <cellStyles count="2">
    <cellStyle name="xl56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67"/>
  <sheetViews>
    <sheetView tabSelected="1" showWhiteSpace="0" view="pageBreakPreview" zoomScale="120" zoomScaleNormal="120" zoomScaleSheetLayoutView="120" workbookViewId="0">
      <selection activeCell="A45" sqref="A45"/>
    </sheetView>
  </sheetViews>
  <sheetFormatPr defaultRowHeight="13.2" x14ac:dyDescent="0.25"/>
  <cols>
    <col min="1" max="1" width="43.109375" style="1" customWidth="1"/>
    <col min="2" max="2" width="16" style="7" customWidth="1"/>
    <col min="3" max="3" width="14.33203125" style="9" customWidth="1"/>
    <col min="4" max="4" width="10.6640625" style="9" customWidth="1"/>
    <col min="5" max="5" width="10.6640625" style="15" customWidth="1"/>
    <col min="6" max="6" width="10" style="4" customWidth="1"/>
  </cols>
  <sheetData>
    <row r="1" spans="1:40" x14ac:dyDescent="0.25">
      <c r="C1" s="8"/>
      <c r="D1" s="35" t="s">
        <v>23</v>
      </c>
      <c r="E1" s="35"/>
      <c r="F1" s="35"/>
    </row>
    <row r="2" spans="1:40" ht="24" customHeight="1" x14ac:dyDescent="0.25">
      <c r="A2" s="37" t="s">
        <v>59</v>
      </c>
      <c r="B2" s="37"/>
      <c r="C2" s="37"/>
      <c r="D2" s="37"/>
      <c r="E2" s="37"/>
      <c r="F2" s="37"/>
    </row>
    <row r="3" spans="1:40" ht="15" customHeight="1" x14ac:dyDescent="0.25">
      <c r="A3" s="36"/>
      <c r="B3" s="36"/>
      <c r="C3" s="36"/>
      <c r="D3" s="36"/>
      <c r="E3" s="36"/>
      <c r="F3" s="36"/>
    </row>
    <row r="4" spans="1:40" ht="22.5" customHeight="1" x14ac:dyDescent="0.25">
      <c r="A4" s="38" t="s">
        <v>37</v>
      </c>
      <c r="B4" s="40" t="s">
        <v>60</v>
      </c>
      <c r="C4" s="40" t="s">
        <v>61</v>
      </c>
      <c r="D4" s="40" t="s">
        <v>54</v>
      </c>
      <c r="E4" s="39" t="s">
        <v>53</v>
      </c>
      <c r="F4" s="39" t="s">
        <v>62</v>
      </c>
    </row>
    <row r="5" spans="1:40" ht="59.25" customHeight="1" x14ac:dyDescent="0.25">
      <c r="A5" s="38"/>
      <c r="B5" s="40"/>
      <c r="C5" s="40"/>
      <c r="D5" s="40"/>
      <c r="E5" s="39"/>
      <c r="F5" s="39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</row>
    <row r="6" spans="1:40" ht="31.2" x14ac:dyDescent="0.25">
      <c r="A6" s="17" t="s">
        <v>25</v>
      </c>
      <c r="B6" s="16">
        <f>B7+B30</f>
        <v>38524109</v>
      </c>
      <c r="C6" s="16">
        <f>C7+C30</f>
        <v>9390494</v>
      </c>
      <c r="D6" s="16">
        <f>C6/B6*100</f>
        <v>24.37562929748745</v>
      </c>
      <c r="E6" s="25">
        <f>C6/$C$63*100</f>
        <v>54.241593987283842</v>
      </c>
      <c r="F6" s="16">
        <v>124.92987532148791</v>
      </c>
    </row>
    <row r="7" spans="1:40" ht="15.6" x14ac:dyDescent="0.25">
      <c r="A7" s="17" t="s">
        <v>21</v>
      </c>
      <c r="B7" s="16">
        <f>B8+B11+B15+B19+B25+B28+B29</f>
        <v>37462655</v>
      </c>
      <c r="C7" s="16">
        <f>C8+C11+C15+C19+C25+C28+C29</f>
        <v>9103718.5</v>
      </c>
      <c r="D7" s="16">
        <f t="shared" ref="D7:D63" si="0">C7/B7*100</f>
        <v>24.300783006436678</v>
      </c>
      <c r="E7" s="25">
        <f t="shared" ref="E7:E63" si="1">C7/$C$63*100</f>
        <v>52.585114547916724</v>
      </c>
      <c r="F7" s="16">
        <v>124.97109679475464</v>
      </c>
    </row>
    <row r="8" spans="1:40" ht="15.6" x14ac:dyDescent="0.25">
      <c r="A8" s="17" t="s">
        <v>0</v>
      </c>
      <c r="B8" s="25">
        <f>B9+B10</f>
        <v>22283433.399999999</v>
      </c>
      <c r="C8" s="25">
        <f>C9+C10</f>
        <v>6096348.5999999996</v>
      </c>
      <c r="D8" s="16">
        <f t="shared" si="0"/>
        <v>27.358210427303366</v>
      </c>
      <c r="E8" s="25">
        <f t="shared" si="1"/>
        <v>35.213873260144382</v>
      </c>
      <c r="F8" s="16">
        <v>132.79829745588171</v>
      </c>
    </row>
    <row r="9" spans="1:40" s="3" customFormat="1" ht="15.6" x14ac:dyDescent="0.25">
      <c r="A9" s="18" t="s">
        <v>1</v>
      </c>
      <c r="B9" s="26">
        <v>9303403</v>
      </c>
      <c r="C9" s="24">
        <v>2495088</v>
      </c>
      <c r="D9" s="16">
        <f t="shared" si="0"/>
        <v>26.819089745977898</v>
      </c>
      <c r="E9" s="25">
        <f t="shared" si="1"/>
        <v>14.412186436469057</v>
      </c>
      <c r="F9" s="16">
        <v>117.64033041669471</v>
      </c>
    </row>
    <row r="10" spans="1:40" s="3" customFormat="1" ht="13.95" customHeight="1" x14ac:dyDescent="0.25">
      <c r="A10" s="18" t="s">
        <v>2</v>
      </c>
      <c r="B10" s="26">
        <v>12980030.4</v>
      </c>
      <c r="C10" s="24">
        <v>3601260.6</v>
      </c>
      <c r="D10" s="16">
        <f t="shared" si="0"/>
        <v>27.744623772221672</v>
      </c>
      <c r="E10" s="25">
        <f t="shared" si="1"/>
        <v>20.801686823675329</v>
      </c>
      <c r="F10" s="16">
        <v>145.81556811298952</v>
      </c>
    </row>
    <row r="11" spans="1:40" s="3" customFormat="1" ht="46.5" customHeight="1" x14ac:dyDescent="0.25">
      <c r="A11" s="17" t="s">
        <v>3</v>
      </c>
      <c r="B11" s="25">
        <f>B12</f>
        <v>6376573.4000000004</v>
      </c>
      <c r="C11" s="25">
        <f>C12</f>
        <v>1246114.7999999998</v>
      </c>
      <c r="D11" s="16">
        <f t="shared" si="0"/>
        <v>19.542075685978926</v>
      </c>
      <c r="E11" s="25">
        <f t="shared" si="1"/>
        <v>7.1978378393240439</v>
      </c>
      <c r="F11" s="16">
        <v>101.09767683364635</v>
      </c>
    </row>
    <row r="12" spans="1:40" ht="46.5" customHeight="1" x14ac:dyDescent="0.25">
      <c r="A12" s="18" t="s">
        <v>42</v>
      </c>
      <c r="B12" s="26">
        <f>B13+B14</f>
        <v>6376573.4000000004</v>
      </c>
      <c r="C12" s="26">
        <f>C13+C14</f>
        <v>1246114.7999999998</v>
      </c>
      <c r="D12" s="16">
        <f t="shared" si="0"/>
        <v>19.542075685978926</v>
      </c>
      <c r="E12" s="25">
        <f t="shared" si="1"/>
        <v>7.1978378393240439</v>
      </c>
      <c r="F12" s="16">
        <v>101.09767683364635</v>
      </c>
    </row>
    <row r="13" spans="1:40" ht="15.6" x14ac:dyDescent="0.25">
      <c r="A13" s="19" t="s">
        <v>43</v>
      </c>
      <c r="B13" s="27">
        <v>1906289.4</v>
      </c>
      <c r="C13" s="28">
        <v>416930.1</v>
      </c>
      <c r="D13" s="16">
        <f t="shared" si="0"/>
        <v>21.871290896335047</v>
      </c>
      <c r="E13" s="25">
        <f t="shared" si="1"/>
        <v>2.4082815244094351</v>
      </c>
      <c r="F13" s="16">
        <v>112.57199943299561</v>
      </c>
    </row>
    <row r="14" spans="1:40" ht="32.25" customHeight="1" x14ac:dyDescent="0.25">
      <c r="A14" s="19" t="s">
        <v>44</v>
      </c>
      <c r="B14" s="27">
        <v>4470284</v>
      </c>
      <c r="C14" s="28">
        <v>829184.7</v>
      </c>
      <c r="D14" s="16">
        <f t="shared" si="0"/>
        <v>18.548814795659514</v>
      </c>
      <c r="E14" s="25">
        <f t="shared" si="1"/>
        <v>4.7895563149146101</v>
      </c>
      <c r="F14" s="16">
        <v>96.168855306230725</v>
      </c>
    </row>
    <row r="15" spans="1:40" ht="15" customHeight="1" x14ac:dyDescent="0.25">
      <c r="A15" s="17" t="s">
        <v>4</v>
      </c>
      <c r="B15" s="16">
        <f>B18+B17+B16</f>
        <v>3908356</v>
      </c>
      <c r="C15" s="16">
        <f>C18+C17+C16</f>
        <v>805514.70000000007</v>
      </c>
      <c r="D15" s="16">
        <f t="shared" si="0"/>
        <v>20.610064692162126</v>
      </c>
      <c r="E15" s="25">
        <f t="shared" si="1"/>
        <v>4.6528330999613816</v>
      </c>
      <c r="F15" s="16">
        <v>138.98853050651982</v>
      </c>
    </row>
    <row r="16" spans="1:40" ht="33.75" customHeight="1" x14ac:dyDescent="0.25">
      <c r="A16" s="18" t="s">
        <v>38</v>
      </c>
      <c r="B16" s="29">
        <v>3874993</v>
      </c>
      <c r="C16" s="24">
        <v>789305.4</v>
      </c>
      <c r="D16" s="16">
        <f t="shared" si="0"/>
        <v>20.369208408892611</v>
      </c>
      <c r="E16" s="25">
        <f t="shared" si="1"/>
        <v>4.5592045571586191</v>
      </c>
      <c r="F16" s="16">
        <v>137.29810723686361</v>
      </c>
    </row>
    <row r="17" spans="1:6" ht="15.6" x14ac:dyDescent="0.25">
      <c r="A17" s="18" t="s">
        <v>5</v>
      </c>
      <c r="B17" s="29">
        <v>0</v>
      </c>
      <c r="C17" s="24">
        <v>-1.2</v>
      </c>
      <c r="D17" s="16"/>
      <c r="E17" s="25">
        <f t="shared" si="1"/>
        <v>-6.9314684386934918E-6</v>
      </c>
      <c r="F17" s="16">
        <v>66.666666666666657</v>
      </c>
    </row>
    <row r="18" spans="1:6" ht="15.6" x14ac:dyDescent="0.25">
      <c r="A18" s="18" t="s">
        <v>57</v>
      </c>
      <c r="B18" s="29">
        <v>33363</v>
      </c>
      <c r="C18" s="24">
        <v>16210.5</v>
      </c>
      <c r="D18" s="16">
        <f t="shared" si="0"/>
        <v>48.588256451757935</v>
      </c>
      <c r="E18" s="25">
        <f t="shared" si="1"/>
        <v>9.3635474271200725E-2</v>
      </c>
      <c r="F18" s="16">
        <v>346.95646590471301</v>
      </c>
    </row>
    <row r="19" spans="1:6" ht="14.25" customHeight="1" x14ac:dyDescent="0.25">
      <c r="A19" s="17" t="s">
        <v>6</v>
      </c>
      <c r="B19" s="16">
        <f>B24+B21+B20</f>
        <v>4686110.2</v>
      </c>
      <c r="C19" s="16">
        <f>C24+C21+C20</f>
        <v>918507.89999999991</v>
      </c>
      <c r="D19" s="16">
        <f t="shared" si="0"/>
        <v>19.600646608780131</v>
      </c>
      <c r="E19" s="25">
        <f t="shared" si="1"/>
        <v>5.3055070996171985</v>
      </c>
      <c r="F19" s="16">
        <v>108.75143767335254</v>
      </c>
    </row>
    <row r="20" spans="1:6" ht="15.6" x14ac:dyDescent="0.25">
      <c r="A20" s="18" t="s">
        <v>7</v>
      </c>
      <c r="B20" s="29">
        <v>3480301.2</v>
      </c>
      <c r="C20" s="24">
        <v>793487.2</v>
      </c>
      <c r="D20" s="16">
        <f t="shared" si="0"/>
        <v>22.799382995931499</v>
      </c>
      <c r="E20" s="25">
        <f t="shared" si="1"/>
        <v>4.5833595694227256</v>
      </c>
      <c r="F20" s="16">
        <v>111.61460479915377</v>
      </c>
    </row>
    <row r="21" spans="1:6" ht="15.6" x14ac:dyDescent="0.25">
      <c r="A21" s="18" t="s">
        <v>8</v>
      </c>
      <c r="B21" s="24">
        <f>B22+B23</f>
        <v>1166113</v>
      </c>
      <c r="C21" s="24">
        <f>C22+C23</f>
        <v>115119.9</v>
      </c>
      <c r="D21" s="16">
        <f t="shared" si="0"/>
        <v>9.8721050189818644</v>
      </c>
      <c r="E21" s="25">
        <f t="shared" si="1"/>
        <v>0.66495829459629252</v>
      </c>
      <c r="F21" s="16">
        <v>93.055658843043602</v>
      </c>
    </row>
    <row r="22" spans="1:6" ht="15.6" x14ac:dyDescent="0.25">
      <c r="A22" s="19" t="s">
        <v>26</v>
      </c>
      <c r="B22" s="30">
        <v>246254</v>
      </c>
      <c r="C22" s="28">
        <v>63444.800000000003</v>
      </c>
      <c r="D22" s="16">
        <f t="shared" si="0"/>
        <v>25.763967285810587</v>
      </c>
      <c r="E22" s="25">
        <f t="shared" si="1"/>
        <v>0.36647135733268416</v>
      </c>
      <c r="F22" s="16">
        <v>87.608190138472324</v>
      </c>
    </row>
    <row r="23" spans="1:6" ht="15.6" x14ac:dyDescent="0.25">
      <c r="A23" s="19" t="s">
        <v>27</v>
      </c>
      <c r="B23" s="30">
        <v>919859</v>
      </c>
      <c r="C23" s="28">
        <v>51675.1</v>
      </c>
      <c r="D23" s="16">
        <f t="shared" si="0"/>
        <v>5.6177196722541174</v>
      </c>
      <c r="E23" s="25">
        <f t="shared" si="1"/>
        <v>0.29848693726360842</v>
      </c>
      <c r="F23" s="16">
        <v>100.74690010138032</v>
      </c>
    </row>
    <row r="24" spans="1:6" ht="15.6" x14ac:dyDescent="0.25">
      <c r="A24" s="18" t="s">
        <v>9</v>
      </c>
      <c r="B24" s="29">
        <v>39696</v>
      </c>
      <c r="C24" s="24">
        <v>9900.7999999999993</v>
      </c>
      <c r="D24" s="16">
        <f t="shared" si="0"/>
        <v>24.941555824264409</v>
      </c>
      <c r="E24" s="25">
        <f t="shared" si="1"/>
        <v>5.7189235598180441E-2</v>
      </c>
      <c r="F24" s="16">
        <v>99.345775637166355</v>
      </c>
    </row>
    <row r="25" spans="1:6" ht="51.75" customHeight="1" x14ac:dyDescent="0.25">
      <c r="A25" s="17" t="s">
        <v>10</v>
      </c>
      <c r="B25" s="16">
        <f>B26+B27</f>
        <v>22346</v>
      </c>
      <c r="C25" s="16">
        <f>C26+C27+0.1</f>
        <v>4939.5000000000009</v>
      </c>
      <c r="D25" s="16">
        <f t="shared" si="0"/>
        <v>22.104627226349237</v>
      </c>
      <c r="E25" s="25">
        <f t="shared" si="1"/>
        <v>2.8531656960772093E-2</v>
      </c>
      <c r="F25" s="16">
        <v>109.32450976052411</v>
      </c>
    </row>
    <row r="26" spans="1:6" ht="15.6" x14ac:dyDescent="0.25">
      <c r="A26" s="18" t="s">
        <v>11</v>
      </c>
      <c r="B26" s="29">
        <v>21704</v>
      </c>
      <c r="C26" s="29">
        <v>4926.6000000000004</v>
      </c>
      <c r="D26" s="16">
        <f t="shared" si="0"/>
        <v>22.699041651308516</v>
      </c>
      <c r="E26" s="25">
        <f t="shared" si="1"/>
        <v>2.845714367505614E-2</v>
      </c>
      <c r="F26" s="16">
        <v>109.70917026677949</v>
      </c>
    </row>
    <row r="27" spans="1:6" ht="57.75" customHeight="1" x14ac:dyDescent="0.25">
      <c r="A27" s="18" t="s">
        <v>30</v>
      </c>
      <c r="B27" s="29">
        <v>642</v>
      </c>
      <c r="C27" s="24">
        <v>12.8</v>
      </c>
      <c r="D27" s="16">
        <f t="shared" si="0"/>
        <v>1.9937694704049844</v>
      </c>
      <c r="E27" s="25">
        <f t="shared" si="1"/>
        <v>7.3935663346063926E-5</v>
      </c>
      <c r="F27" s="16">
        <v>46.376811594202898</v>
      </c>
    </row>
    <row r="28" spans="1:6" ht="15" customHeight="1" x14ac:dyDescent="0.25">
      <c r="A28" s="17" t="s">
        <v>29</v>
      </c>
      <c r="B28" s="16">
        <v>185836</v>
      </c>
      <c r="C28" s="16">
        <v>32429.8</v>
      </c>
      <c r="D28" s="16">
        <f t="shared" si="0"/>
        <v>17.450763038377925</v>
      </c>
      <c r="E28" s="25">
        <f t="shared" si="1"/>
        <v>0.18732177931095184</v>
      </c>
      <c r="F28" s="16">
        <v>99.190383703681036</v>
      </c>
    </row>
    <row r="29" spans="1:6" ht="62.4" x14ac:dyDescent="0.25">
      <c r="A29" s="17" t="s">
        <v>12</v>
      </c>
      <c r="B29" s="16">
        <v>0</v>
      </c>
      <c r="C29" s="16">
        <v>-136.80000000000001</v>
      </c>
      <c r="D29" s="16"/>
      <c r="E29" s="25">
        <f t="shared" si="1"/>
        <v>-7.9018740201105837E-4</v>
      </c>
      <c r="F29" s="16">
        <v>-454.4850498338871</v>
      </c>
    </row>
    <row r="30" spans="1:6" s="2" customFormat="1" ht="17.25" customHeight="1" x14ac:dyDescent="0.25">
      <c r="A30" s="17" t="s">
        <v>22</v>
      </c>
      <c r="B30" s="20">
        <f>B31+B39+B43+B44+B48+B49+B50</f>
        <v>1061454</v>
      </c>
      <c r="C30" s="20">
        <f>C31+C39+C43+C44+C48+C49+C50</f>
        <v>286775.49999999994</v>
      </c>
      <c r="D30" s="16">
        <f t="shared" si="0"/>
        <v>27.017232965347524</v>
      </c>
      <c r="E30" s="25">
        <f t="shared" si="1"/>
        <v>1.6564794393671212</v>
      </c>
      <c r="F30" s="16">
        <v>123.63521920389044</v>
      </c>
    </row>
    <row r="31" spans="1:6" s="2" customFormat="1" ht="63.75" customHeight="1" x14ac:dyDescent="0.25">
      <c r="A31" s="17" t="s">
        <v>58</v>
      </c>
      <c r="B31" s="20">
        <f>B32+B33+B34+B35+B36+B37+B38</f>
        <v>250485</v>
      </c>
      <c r="C31" s="20">
        <f>C32+C33+C34+C35+C36+C37+C38</f>
        <v>32381.299999999996</v>
      </c>
      <c r="D31" s="16">
        <f t="shared" si="0"/>
        <v>12.927440764916062</v>
      </c>
      <c r="E31" s="25">
        <f t="shared" si="1"/>
        <v>0.18704163246155464</v>
      </c>
      <c r="F31" s="16">
        <v>87.893305393902537</v>
      </c>
    </row>
    <row r="32" spans="1:6" ht="81.75" customHeight="1" x14ac:dyDescent="0.25">
      <c r="A32" s="18" t="s">
        <v>32</v>
      </c>
      <c r="B32" s="29">
        <v>14138</v>
      </c>
      <c r="C32" s="24">
        <v>0</v>
      </c>
      <c r="D32" s="16">
        <f t="shared" si="0"/>
        <v>0</v>
      </c>
      <c r="E32" s="25">
        <f t="shared" si="1"/>
        <v>0</v>
      </c>
      <c r="F32" s="16">
        <v>0</v>
      </c>
    </row>
    <row r="33" spans="1:6" ht="20.25" customHeight="1" x14ac:dyDescent="0.25">
      <c r="A33" s="18" t="s">
        <v>63</v>
      </c>
      <c r="B33" s="29">
        <v>100000</v>
      </c>
      <c r="C33" s="24">
        <v>0</v>
      </c>
      <c r="D33" s="16">
        <f t="shared" si="0"/>
        <v>0</v>
      </c>
      <c r="E33" s="25">
        <f t="shared" si="1"/>
        <v>0</v>
      </c>
      <c r="F33" s="16"/>
    </row>
    <row r="34" spans="1:6" ht="117.75" customHeight="1" x14ac:dyDescent="0.25">
      <c r="A34" s="18" t="s">
        <v>47</v>
      </c>
      <c r="B34" s="29">
        <v>103056</v>
      </c>
      <c r="C34" s="24">
        <v>26569.1</v>
      </c>
      <c r="D34" s="16">
        <f t="shared" si="0"/>
        <v>25.78122574134451</v>
      </c>
      <c r="E34" s="25">
        <f t="shared" si="1"/>
        <v>0.15346906507874272</v>
      </c>
      <c r="F34" s="16">
        <v>89.686239430201354</v>
      </c>
    </row>
    <row r="35" spans="1:6" ht="98.25" customHeight="1" x14ac:dyDescent="0.25">
      <c r="A35" s="18" t="s">
        <v>46</v>
      </c>
      <c r="B35" s="29">
        <v>5741</v>
      </c>
      <c r="C35" s="24">
        <v>1407.7</v>
      </c>
      <c r="D35" s="16">
        <f t="shared" si="0"/>
        <v>24.520118446263716</v>
      </c>
      <c r="E35" s="25">
        <f t="shared" si="1"/>
        <v>8.1311901009573587E-3</v>
      </c>
      <c r="F35" s="16">
        <v>100</v>
      </c>
    </row>
    <row r="36" spans="1:6" s="6" customFormat="1" ht="46.8" x14ac:dyDescent="0.25">
      <c r="A36" s="18" t="s">
        <v>48</v>
      </c>
      <c r="B36" s="29">
        <v>21474</v>
      </c>
      <c r="C36" s="24">
        <v>3722.8</v>
      </c>
      <c r="D36" s="16">
        <f t="shared" si="0"/>
        <v>17.336313681661544</v>
      </c>
      <c r="E36" s="25">
        <f t="shared" si="1"/>
        <v>2.1503725586306779E-2</v>
      </c>
      <c r="F36" s="16">
        <v>72.204658740472098</v>
      </c>
    </row>
    <row r="37" spans="1:6" ht="62.4" x14ac:dyDescent="0.25">
      <c r="A37" s="18" t="s">
        <v>49</v>
      </c>
      <c r="B37" s="29">
        <v>5220</v>
      </c>
      <c r="C37" s="24">
        <v>372.1</v>
      </c>
      <c r="D37" s="16">
        <f t="shared" si="0"/>
        <v>7.1283524904214568</v>
      </c>
      <c r="E37" s="25">
        <f t="shared" si="1"/>
        <v>2.1493328383648739E-3</v>
      </c>
      <c r="F37" s="16">
        <v>108.96046852122987</v>
      </c>
    </row>
    <row r="38" spans="1:6" ht="113.25" customHeight="1" x14ac:dyDescent="0.25">
      <c r="A38" s="18" t="s">
        <v>50</v>
      </c>
      <c r="B38" s="29">
        <v>856</v>
      </c>
      <c r="C38" s="24">
        <v>309.60000000000002</v>
      </c>
      <c r="D38" s="16">
        <f t="shared" si="0"/>
        <v>36.168224299065422</v>
      </c>
      <c r="E38" s="25">
        <f t="shared" si="1"/>
        <v>1.7883188571829213E-3</v>
      </c>
      <c r="F38" s="16">
        <v>99.645846748229232</v>
      </c>
    </row>
    <row r="39" spans="1:6" ht="35.25" customHeight="1" x14ac:dyDescent="0.25">
      <c r="A39" s="17" t="s">
        <v>13</v>
      </c>
      <c r="B39" s="16">
        <f>B40+B41+B42</f>
        <v>347503</v>
      </c>
      <c r="C39" s="16">
        <f>C40+C41+C42</f>
        <v>97890</v>
      </c>
      <c r="D39" s="16">
        <f t="shared" si="0"/>
        <v>28.16954098238001</v>
      </c>
      <c r="E39" s="25">
        <f t="shared" si="1"/>
        <v>0.56543453788642173</v>
      </c>
      <c r="F39" s="16">
        <v>120.5126311124243</v>
      </c>
    </row>
    <row r="40" spans="1:6" ht="31.2" x14ac:dyDescent="0.25">
      <c r="A40" s="18" t="s">
        <v>14</v>
      </c>
      <c r="B40" s="29">
        <v>11892</v>
      </c>
      <c r="C40" s="24">
        <v>8782.2000000000007</v>
      </c>
      <c r="D40" s="16">
        <f t="shared" si="0"/>
        <v>73.84964682139254</v>
      </c>
      <c r="E40" s="25">
        <f t="shared" si="1"/>
        <v>5.0727951768578333E-2</v>
      </c>
      <c r="F40" s="16">
        <v>95.449358214957243</v>
      </c>
    </row>
    <row r="41" spans="1:6" ht="15.6" x14ac:dyDescent="0.25">
      <c r="A41" s="18" t="s">
        <v>24</v>
      </c>
      <c r="B41" s="29">
        <v>5409</v>
      </c>
      <c r="C41" s="24">
        <v>35</v>
      </c>
      <c r="D41" s="16">
        <f t="shared" si="0"/>
        <v>0.64706969865039743</v>
      </c>
      <c r="E41" s="25">
        <f t="shared" si="1"/>
        <v>2.0216782946189354E-4</v>
      </c>
      <c r="F41" s="16">
        <v>73.839662447257382</v>
      </c>
    </row>
    <row r="42" spans="1:6" ht="15.6" x14ac:dyDescent="0.25">
      <c r="A42" s="18" t="s">
        <v>28</v>
      </c>
      <c r="B42" s="29">
        <v>330202</v>
      </c>
      <c r="C42" s="24">
        <v>89072.8</v>
      </c>
      <c r="D42" s="16">
        <f t="shared" si="0"/>
        <v>26.975245455811898</v>
      </c>
      <c r="E42" s="25">
        <f t="shared" si="1"/>
        <v>0.51450441828838145</v>
      </c>
      <c r="F42" s="16">
        <v>123.74711203297596</v>
      </c>
    </row>
    <row r="43" spans="1:6" ht="54" customHeight="1" x14ac:dyDescent="0.25">
      <c r="A43" s="17" t="s">
        <v>15</v>
      </c>
      <c r="B43" s="16">
        <v>53707</v>
      </c>
      <c r="C43" s="16">
        <v>11346.9</v>
      </c>
      <c r="D43" s="16">
        <f t="shared" si="0"/>
        <v>21.127413558753979</v>
      </c>
      <c r="E43" s="25">
        <f t="shared" si="1"/>
        <v>6.5542232689176E-2</v>
      </c>
      <c r="F43" s="16">
        <v>48.535827943742937</v>
      </c>
    </row>
    <row r="44" spans="1:6" ht="46.8" x14ac:dyDescent="0.25">
      <c r="A44" s="17" t="s">
        <v>36</v>
      </c>
      <c r="B44" s="31">
        <f>B45+B46+B47</f>
        <v>6424</v>
      </c>
      <c r="C44" s="31">
        <f>C45+C46+C47</f>
        <v>36320.5</v>
      </c>
      <c r="D44" s="16">
        <f t="shared" si="0"/>
        <v>565.38760896637609</v>
      </c>
      <c r="E44" s="25">
        <f t="shared" si="1"/>
        <v>0.20979533285630583</v>
      </c>
      <c r="F44" s="16">
        <v>734.34290335624735</v>
      </c>
    </row>
    <row r="45" spans="1:6" ht="168.75" customHeight="1" x14ac:dyDescent="0.25">
      <c r="A45" s="18" t="s">
        <v>65</v>
      </c>
      <c r="B45" s="34">
        <v>324</v>
      </c>
      <c r="C45" s="34">
        <v>11064.2</v>
      </c>
      <c r="D45" s="16">
        <f t="shared" si="0"/>
        <v>3414.8765432098771</v>
      </c>
      <c r="E45" s="25">
        <f t="shared" si="1"/>
        <v>6.3909294249493792E-2</v>
      </c>
      <c r="F45" s="16">
        <v>12487.810383747179</v>
      </c>
    </row>
    <row r="46" spans="1:6" ht="142.5" customHeight="1" x14ac:dyDescent="0.25">
      <c r="A46" s="18" t="s">
        <v>52</v>
      </c>
      <c r="B46" s="29">
        <v>100</v>
      </c>
      <c r="C46" s="24">
        <v>723.3</v>
      </c>
      <c r="D46" s="16">
        <f t="shared" si="0"/>
        <v>723.3</v>
      </c>
      <c r="E46" s="25">
        <f t="shared" si="1"/>
        <v>4.1779426014225025E-3</v>
      </c>
      <c r="F46" s="16">
        <v>1446.6</v>
      </c>
    </row>
    <row r="47" spans="1:6" ht="85.5" customHeight="1" x14ac:dyDescent="0.25">
      <c r="A47" s="18" t="s">
        <v>51</v>
      </c>
      <c r="B47" s="29">
        <v>6000</v>
      </c>
      <c r="C47" s="24">
        <v>24533</v>
      </c>
      <c r="D47" s="16">
        <f t="shared" si="0"/>
        <v>408.88333333333333</v>
      </c>
      <c r="E47" s="25">
        <f t="shared" si="1"/>
        <v>0.14170809600538956</v>
      </c>
      <c r="F47" s="16">
        <v>510.32804276828989</v>
      </c>
    </row>
    <row r="48" spans="1:6" ht="33" customHeight="1" x14ac:dyDescent="0.25">
      <c r="A48" s="17" t="s">
        <v>20</v>
      </c>
      <c r="B48" s="20">
        <v>450</v>
      </c>
      <c r="C48" s="16">
        <v>31.8</v>
      </c>
      <c r="D48" s="16">
        <f t="shared" si="0"/>
        <v>7.0666666666666673</v>
      </c>
      <c r="E48" s="25">
        <f t="shared" si="1"/>
        <v>1.8368391362537758E-4</v>
      </c>
      <c r="F48" s="16">
        <v>27.343078245915738</v>
      </c>
    </row>
    <row r="49" spans="1:6" ht="31.5" customHeight="1" x14ac:dyDescent="0.25">
      <c r="A49" s="17" t="s">
        <v>16</v>
      </c>
      <c r="B49" s="20">
        <v>402885</v>
      </c>
      <c r="C49" s="16">
        <v>108176.7</v>
      </c>
      <c r="D49" s="16">
        <f t="shared" si="0"/>
        <v>26.850515655832307</v>
      </c>
      <c r="E49" s="25">
        <f t="shared" si="1"/>
        <v>0.62485281821001193</v>
      </c>
      <c r="F49" s="16">
        <v>126.6686806875305</v>
      </c>
    </row>
    <row r="50" spans="1:6" ht="15.6" x14ac:dyDescent="0.25">
      <c r="A50" s="17" t="s">
        <v>17</v>
      </c>
      <c r="B50" s="20">
        <v>0</v>
      </c>
      <c r="C50" s="16">
        <v>628.29999999999995</v>
      </c>
      <c r="D50" s="16"/>
      <c r="E50" s="25">
        <f t="shared" si="1"/>
        <v>3.6292013500259348E-3</v>
      </c>
      <c r="F50" s="16">
        <v>1517.6328502415458</v>
      </c>
    </row>
    <row r="51" spans="1:6" ht="22.5" customHeight="1" x14ac:dyDescent="0.25">
      <c r="A51" s="17" t="s">
        <v>18</v>
      </c>
      <c r="B51" s="16">
        <f>B52+B59+B61+B62+B60</f>
        <v>41153864.799999997</v>
      </c>
      <c r="C51" s="16">
        <f>C52+C59+C61+C62</f>
        <v>7921854.9000000004</v>
      </c>
      <c r="D51" s="16">
        <f t="shared" si="0"/>
        <v>19.249358325150549</v>
      </c>
      <c r="E51" s="25">
        <f t="shared" si="1"/>
        <v>45.758406012716165</v>
      </c>
      <c r="F51" s="16">
        <v>119.96916151514468</v>
      </c>
    </row>
    <row r="52" spans="1:6" ht="31.2" x14ac:dyDescent="0.25">
      <c r="A52" s="17" t="s">
        <v>55</v>
      </c>
      <c r="B52" s="16">
        <f>B53+B56+B57+B58</f>
        <v>40781983.5</v>
      </c>
      <c r="C52" s="16">
        <f>C53+C56+C57+C58</f>
        <v>7892224.6000000006</v>
      </c>
      <c r="D52" s="16">
        <f t="shared" si="0"/>
        <v>19.352233321363588</v>
      </c>
      <c r="E52" s="25">
        <f t="shared" si="1"/>
        <v>45.587254771650315</v>
      </c>
      <c r="F52" s="16">
        <v>122.07940414324037</v>
      </c>
    </row>
    <row r="53" spans="1:6" ht="33.75" customHeight="1" x14ac:dyDescent="0.25">
      <c r="A53" s="17" t="s">
        <v>39</v>
      </c>
      <c r="B53" s="20">
        <f>B54+B55</f>
        <v>15788275.699999999</v>
      </c>
      <c r="C53" s="20">
        <f>C54+C55</f>
        <v>3947070</v>
      </c>
      <c r="D53" s="16">
        <f t="shared" si="0"/>
        <v>25.000006808849939</v>
      </c>
      <c r="E53" s="25">
        <f t="shared" si="1"/>
        <v>22.799159275261605</v>
      </c>
      <c r="F53" s="16">
        <v>109.47534310633759</v>
      </c>
    </row>
    <row r="54" spans="1:6" ht="30" customHeight="1" x14ac:dyDescent="0.25">
      <c r="A54" s="21" t="s">
        <v>31</v>
      </c>
      <c r="B54" s="32">
        <v>14720203.699999999</v>
      </c>
      <c r="C54" s="32">
        <v>3680052</v>
      </c>
      <c r="D54" s="16">
        <f t="shared" si="0"/>
        <v>25.000007302888072</v>
      </c>
      <c r="E54" s="25">
        <f t="shared" si="1"/>
        <v>21.256803575625721</v>
      </c>
      <c r="F54" s="16">
        <v>109.99677187948349</v>
      </c>
    </row>
    <row r="55" spans="1:6" ht="63.75" customHeight="1" x14ac:dyDescent="0.25">
      <c r="A55" s="21" t="s">
        <v>33</v>
      </c>
      <c r="B55" s="32">
        <v>1068072</v>
      </c>
      <c r="C55" s="32">
        <v>267018</v>
      </c>
      <c r="D55" s="16">
        <f t="shared" si="0"/>
        <v>25</v>
      </c>
      <c r="E55" s="25">
        <f t="shared" si="1"/>
        <v>1.5423556996358825</v>
      </c>
      <c r="F55" s="16">
        <v>102.76167825062923</v>
      </c>
    </row>
    <row r="56" spans="1:6" ht="31.5" customHeight="1" x14ac:dyDescent="0.25">
      <c r="A56" s="17" t="s">
        <v>41</v>
      </c>
      <c r="B56" s="20">
        <v>11650775.6</v>
      </c>
      <c r="C56" s="16">
        <v>2113749.9</v>
      </c>
      <c r="D56" s="16">
        <f t="shared" si="0"/>
        <v>18.142568122245869</v>
      </c>
      <c r="E56" s="25">
        <f t="shared" si="1"/>
        <v>12.209492265951273</v>
      </c>
      <c r="F56" s="16">
        <v>187.60335603004921</v>
      </c>
    </row>
    <row r="57" spans="1:6" ht="28.5" customHeight="1" x14ac:dyDescent="0.25">
      <c r="A57" s="17" t="s">
        <v>45</v>
      </c>
      <c r="B57" s="20">
        <v>3692587.2</v>
      </c>
      <c r="C57" s="16">
        <v>1028192.8</v>
      </c>
      <c r="D57" s="16">
        <f t="shared" si="0"/>
        <v>27.844780483450737</v>
      </c>
      <c r="E57" s="25">
        <f t="shared" si="1"/>
        <v>5.9390716184099093</v>
      </c>
      <c r="F57" s="16">
        <v>69.029693650895425</v>
      </c>
    </row>
    <row r="58" spans="1:6" ht="21.75" customHeight="1" x14ac:dyDescent="0.25">
      <c r="A58" s="17" t="s">
        <v>19</v>
      </c>
      <c r="B58" s="20">
        <v>9650345</v>
      </c>
      <c r="C58" s="16">
        <v>803211.9</v>
      </c>
      <c r="D58" s="16">
        <f t="shared" si="0"/>
        <v>8.3231418151371788</v>
      </c>
      <c r="E58" s="25">
        <f t="shared" si="1"/>
        <v>4.6395316120275281</v>
      </c>
      <c r="F58" s="16">
        <v>330.29358355004416</v>
      </c>
    </row>
    <row r="59" spans="1:6" ht="48" customHeight="1" x14ac:dyDescent="0.25">
      <c r="A59" s="22" t="s">
        <v>34</v>
      </c>
      <c r="B59" s="20">
        <v>431050.7</v>
      </c>
      <c r="C59" s="33">
        <v>0</v>
      </c>
      <c r="D59" s="16">
        <f t="shared" si="0"/>
        <v>0</v>
      </c>
      <c r="E59" s="25">
        <f t="shared" si="1"/>
        <v>0</v>
      </c>
      <c r="F59" s="16"/>
    </row>
    <row r="60" spans="1:6" ht="38.25" customHeight="1" x14ac:dyDescent="0.25">
      <c r="A60" s="22" t="s">
        <v>64</v>
      </c>
      <c r="B60" s="20">
        <v>14880.3</v>
      </c>
      <c r="C60" s="33">
        <v>0</v>
      </c>
      <c r="D60" s="16">
        <f t="shared" si="0"/>
        <v>0</v>
      </c>
      <c r="E60" s="25">
        <f t="shared" si="1"/>
        <v>0</v>
      </c>
      <c r="F60" s="16"/>
    </row>
    <row r="61" spans="1:6" ht="101.25" customHeight="1" x14ac:dyDescent="0.25">
      <c r="A61" s="17" t="s">
        <v>40</v>
      </c>
      <c r="B61" s="20">
        <v>36.799999999999997</v>
      </c>
      <c r="C61" s="16">
        <v>136784.6</v>
      </c>
      <c r="D61" s="16">
        <f t="shared" si="0"/>
        <v>371697.28260869568</v>
      </c>
      <c r="E61" s="25">
        <f t="shared" si="1"/>
        <v>0.79009844816609509</v>
      </c>
      <c r="F61" s="16">
        <v>85.568295629207356</v>
      </c>
    </row>
    <row r="62" spans="1:6" ht="62.4" x14ac:dyDescent="0.25">
      <c r="A62" s="17" t="s">
        <v>56</v>
      </c>
      <c r="B62" s="20">
        <v>-74086.5</v>
      </c>
      <c r="C62" s="16">
        <v>-107154.3</v>
      </c>
      <c r="D62" s="16">
        <f t="shared" si="0"/>
        <v>144.63404263934726</v>
      </c>
      <c r="E62" s="25">
        <f t="shared" si="1"/>
        <v>-0.6189472071002452</v>
      </c>
      <c r="F62" s="16">
        <v>499.77286083411849</v>
      </c>
    </row>
    <row r="63" spans="1:6" ht="15.6" customHeight="1" x14ac:dyDescent="0.25">
      <c r="A63" s="23" t="s">
        <v>35</v>
      </c>
      <c r="B63" s="20">
        <f>B51+B6</f>
        <v>79677973.799999997</v>
      </c>
      <c r="C63" s="20">
        <f>C51+C6</f>
        <v>17312348.899999999</v>
      </c>
      <c r="D63" s="16">
        <f t="shared" si="0"/>
        <v>21.727898030459201</v>
      </c>
      <c r="E63" s="25">
        <f t="shared" si="1"/>
        <v>100</v>
      </c>
      <c r="F63" s="16">
        <v>122.60996582783508</v>
      </c>
    </row>
    <row r="64" spans="1:6" x14ac:dyDescent="0.25">
      <c r="D64" s="10"/>
      <c r="F64" s="5"/>
    </row>
    <row r="65" spans="3:4" x14ac:dyDescent="0.25">
      <c r="C65" s="12"/>
      <c r="D65" s="14"/>
    </row>
    <row r="66" spans="3:4" x14ac:dyDescent="0.25">
      <c r="D66" s="11"/>
    </row>
    <row r="67" spans="3:4" x14ac:dyDescent="0.25">
      <c r="D67" s="11"/>
    </row>
  </sheetData>
  <mergeCells count="9">
    <mergeCell ref="D1:F1"/>
    <mergeCell ref="A3:F3"/>
    <mergeCell ref="A2:F2"/>
    <mergeCell ref="A4:A5"/>
    <mergeCell ref="F4:F5"/>
    <mergeCell ref="E4:E5"/>
    <mergeCell ref="D4:D5"/>
    <mergeCell ref="C4:C5"/>
    <mergeCell ref="B4:B5"/>
  </mergeCells>
  <phoneticPr fontId="1" type="noConversion"/>
  <pageMargins left="0.86614173228346458" right="0.31496062992125984" top="0.39370078740157483" bottom="0.39370078740157483" header="0.31496062992125984" footer="0.27559055118110237"/>
  <pageSetup paperSize="9" scale="85" orientation="portrait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4" sqref="D24"/>
    </sheetView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Лист2</vt:lpstr>
      <vt:lpstr>Лист3</vt:lpstr>
      <vt:lpstr>Лист4</vt:lpstr>
      <vt:lpstr>Лист1!Заголовки_для_печати</vt:lpstr>
      <vt:lpstr>Лист1!Область_печати</vt:lpstr>
    </vt:vector>
  </TitlesOfParts>
  <Company>Pre_Installed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Pre_Installed User</dc:creator>
  <cp:lastModifiedBy>Давыдова</cp:lastModifiedBy>
  <cp:lastPrinted>2022-05-19T07:22:13Z</cp:lastPrinted>
  <dcterms:created xsi:type="dcterms:W3CDTF">2007-08-27T13:19:22Z</dcterms:created>
  <dcterms:modified xsi:type="dcterms:W3CDTF">2022-05-31T12:21:57Z</dcterms:modified>
</cp:coreProperties>
</file>